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<sst xmlns="http://schemas.openxmlformats.org/spreadsheetml/2006/main" count="390" uniqueCount="124">
  <si>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</si>
  <si>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</si>
  <si>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</si>
  <si>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</si>
  <si>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</si>
  <si>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</si>
  <si>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</si>
  <si>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</si>
  <si>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</si>
  <si>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</si>
  <si>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</si>
  <si>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</si>
  <si>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</si>
  <si>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</si>
  <si>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</si>
  <si>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</si>
  <si>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</si>
  <si>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</si>
  <si>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</si>
  <si>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</si>
  <si>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</si>
  <si>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</si>
  <si>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</si>
  <si>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</si>
  <si>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</si>
  <si>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</si>
  <si>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</si>
  <si>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</si>
  <si>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</si>
  <si>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</si>
  <si>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</si>
  <si>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</si>
  <si>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</si>
  <si>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</si>
  <si>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</si>
  <si>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</si>
  <si>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</si>
  <si>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</si>
  <si>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</si>
  <si>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</si>
  <si>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</si>
  <si>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</si>
  <si>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</si>
  <si>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</si>
  <si>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</si>
  <si>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</si>
  <si>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</si>
  <si>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</si>
  <si>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</si>
  <si>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</si>
  <si>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</si>
  <si>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</si>
  <si>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</si>
  <si>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</si>
  <si>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</si>
  <si>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</si>
  <si>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</si>
  <si>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</si>
  <si>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</si>
  <si>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</si>
  <si>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</si>
  <si>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</si>
  <si>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</si>
  <si>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</si>
  <si>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</si>
  <si>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</si>
  <si>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</si>
  <si>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</si>
  <si>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</si>
  <si>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</si>
  <si>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</si>
  <si>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</si>
  <si>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</si>
  <si>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</si>
  <si>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</si>
  <si>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</si>
  <si>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</si>
  <si>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</si>
  <si>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</si>
  <si>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</si>
  <si>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</si>
  <si>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</si>
  <si>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</si>
  <si>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</si>
  <si>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</si>
  <si>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</si>
  <si>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</si>
  <si>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</si>
  <si>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</si>
  <si>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</si>
  <si>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</si>
  <si>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</si>
  <si>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</si>
  <si>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</si>
  <si>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</si>
  <si>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</si>
  <si>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</si>
  <si>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</si>
  <si>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</si>
  <si>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</si>
  <si>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</si>
  <si>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</si>
  <si>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</si>
  <si>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</si>
  <si>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</si>
  <si>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</si>
  <si>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</si>
  <si>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</si>
  <si>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</si>
  <si>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</si>
  <si>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</si>
  <si>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</si>
  <si>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</si>
  <si>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</si>
  <si>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</si>
  <si>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</si>
  <si>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</si>
  <si>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</si>
  <si>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</si>
  <si>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план на січень-жовтень 2017р.</t>
  </si>
  <si>
    <t>станом на 11.10.2017</t>
  </si>
  <si>
    <r>
      <t xml:space="preserve">станом на 11.10.2017р.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</si>
  <si>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</si>
  <si>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11.10.2017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</si>
</sst>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15"/>
      <color indexed="8"/>
      <name val="Times New Roman"/>
      <family val="1"/>
    </font>
    <font>
      <sz val="2.4"/>
      <color indexed="8"/>
      <name val="Times New Roman"/>
      <family val="1"/>
    </font>
    <font>
      <sz val="5.7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7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0901"/>
        <c:crosses val="autoZero"/>
        <c:auto val="0"/>
        <c:lblOffset val="100"/>
        <c:tickLblSkip val="1"/>
        <c:noMultiLvlLbl val="0"/>
      </c:catAx>
      <c:valAx>
        <c:axId val="199109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0384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23615"/>
        <c:crosses val="autoZero"/>
        <c:auto val="0"/>
        <c:lblOffset val="100"/>
        <c:tickLblSkip val="1"/>
        <c:noMultiLvlLbl val="0"/>
      </c:catAx>
      <c:valAx>
        <c:axId val="48123615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7323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11.10.2017</a:t>
            </a:r>
          </a:p>
        </c:rich>
      </c:tx>
      <c:layout>
        <c:manualLayout>
          <c:xMode val="factor"/>
          <c:yMode val="factor"/>
          <c:x val="0.065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0459352"/>
        <c:axId val="5698713"/>
      </c:bar3D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9352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288418"/>
        <c:axId val="58942579"/>
      </c:bar3D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841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0255"/>
        <c:crosses val="autoZero"/>
        <c:auto val="0"/>
        <c:lblOffset val="100"/>
        <c:tickLblSkip val="1"/>
        <c:noMultiLvlLbl val="0"/>
      </c:catAx>
      <c:valAx>
        <c:axId val="21702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8038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72937"/>
        <c:crosses val="autoZero"/>
        <c:auto val="0"/>
        <c:lblOffset val="100"/>
        <c:tickLblSkip val="1"/>
        <c:noMultiLvlLbl val="0"/>
      </c:catAx>
      <c:valAx>
        <c:axId val="415729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322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8612114"/>
        <c:axId val="11964707"/>
      </c:lineChart>
      <c:catAx>
        <c:axId val="38612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64707"/>
        <c:crosses val="autoZero"/>
        <c:auto val="0"/>
        <c:lblOffset val="100"/>
        <c:tickLblSkip val="1"/>
        <c:noMultiLvlLbl val="0"/>
      </c:catAx>
      <c:valAx>
        <c:axId val="119647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1211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0573500"/>
        <c:axId val="29617181"/>
      </c:lineChart>
      <c:catAx>
        <c:axId val="405735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17181"/>
        <c:crosses val="autoZero"/>
        <c:auto val="0"/>
        <c:lblOffset val="100"/>
        <c:tickLblSkip val="1"/>
        <c:noMultiLvlLbl val="0"/>
      </c:catAx>
      <c:valAx>
        <c:axId val="296171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735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5228038"/>
        <c:axId val="50181431"/>
      </c:lineChart>
      <c:catAx>
        <c:axId val="652280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81431"/>
        <c:crosses val="autoZero"/>
        <c:auto val="0"/>
        <c:lblOffset val="100"/>
        <c:tickLblSkip val="1"/>
        <c:noMultiLvlLbl val="0"/>
      </c:catAx>
      <c:valAx>
        <c:axId val="501814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2803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8979696"/>
        <c:axId val="38164081"/>
      </c:lineChart>
      <c:catAx>
        <c:axId val="489796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4081"/>
        <c:crosses val="autoZero"/>
        <c:auto val="0"/>
        <c:lblOffset val="100"/>
        <c:tickLblSkip val="1"/>
        <c:noMultiLvlLbl val="0"/>
      </c:catAx>
      <c:valAx>
        <c:axId val="3816408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7969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7932410"/>
        <c:axId val="4282827"/>
      </c:lineChart>
      <c:catAx>
        <c:axId val="79324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2827"/>
        <c:crosses val="autoZero"/>
        <c:auto val="0"/>
        <c:lblOffset val="100"/>
        <c:tickLblSkip val="1"/>
        <c:noMultiLvlLbl val="0"/>
      </c:catAx>
      <c:valAx>
        <c:axId val="42828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3241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38545444"/>
        <c:axId val="11364677"/>
      </c:lineChart>
      <c:catAx>
        <c:axId val="385454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64677"/>
        <c:crosses val="autoZero"/>
        <c:auto val="0"/>
        <c:lblOffset val="100"/>
        <c:tickLblSkip val="1"/>
        <c:noMultiLvlLbl val="0"/>
      </c:catAx>
      <c:valAx>
        <c:axId val="113646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54544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1 039 503,5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- 72 804,7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- 75 267,8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29614175.73999995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1008.39976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118</v>
      </c>
      <c r="S1" s="129"/>
      <c r="T1" s="129"/>
      <c r="U1" s="129"/>
      <c r="V1" s="129"/>
      <c r="W1" s="130"/>
    </row>
    <row r="2" spans="1:23" ht="15" thickBot="1">
      <c r="A2" s="131" t="s">
        <v>120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121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AVERAGE(N4:N10)</f>
        <v>7110.768571428572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7110.8</v>
      </c>
      <c r="R5" s="75">
        <v>0</v>
      </c>
      <c r="S5" s="69">
        <v>403</v>
      </c>
      <c r="T5" s="76">
        <v>0</v>
      </c>
      <c r="U5" s="141">
        <v>0</v>
      </c>
      <c r="V5" s="142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7110.8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7110.8</v>
      </c>
      <c r="R7" s="77">
        <v>0</v>
      </c>
      <c r="S7" s="78">
        <v>37.5</v>
      </c>
      <c r="T7" s="79">
        <v>85.7</v>
      </c>
      <c r="U7" s="143">
        <v>0</v>
      </c>
      <c r="V7" s="144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7110.8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7110.8</v>
      </c>
      <c r="R9" s="77">
        <v>0</v>
      </c>
      <c r="S9" s="78">
        <v>22.4</v>
      </c>
      <c r="T9" s="76">
        <v>1378.1</v>
      </c>
      <c r="U9" s="141">
        <v>1</v>
      </c>
      <c r="V9" s="142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7110.8</v>
      </c>
      <c r="R10" s="77">
        <v>0</v>
      </c>
      <c r="S10" s="78">
        <v>37.8</v>
      </c>
      <c r="T10" s="76">
        <v>0</v>
      </c>
      <c r="U10" s="141">
        <v>0</v>
      </c>
      <c r="V10" s="142"/>
      <c r="W10" s="74">
        <f>R10+S10+U10+T10+V10</f>
        <v>37.8</v>
      </c>
    </row>
    <row r="11" spans="1:23" ht="12.75">
      <c r="A11" s="10">
        <v>43019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2"/>
        <v>0</v>
      </c>
      <c r="Q11" s="2">
        <v>7110.8</v>
      </c>
      <c r="R11" s="75"/>
      <c r="S11" s="69"/>
      <c r="T11" s="76"/>
      <c r="U11" s="141"/>
      <c r="V11" s="142"/>
      <c r="W11" s="74">
        <f t="shared" si="3"/>
        <v>0</v>
      </c>
    </row>
    <row r="12" spans="1:23" ht="12.75">
      <c r="A12" s="10">
        <v>43020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7110.8</v>
      </c>
      <c r="R12" s="75"/>
      <c r="S12" s="69"/>
      <c r="T12" s="76"/>
      <c r="U12" s="141"/>
      <c r="V12" s="142"/>
      <c r="W12" s="74">
        <f t="shared" si="3"/>
        <v>0</v>
      </c>
    </row>
    <row r="13" spans="1:23" ht="12.75">
      <c r="A13" s="10">
        <v>43021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8900</v>
      </c>
      <c r="P13" s="3">
        <f t="shared" si="2"/>
        <v>0</v>
      </c>
      <c r="Q13" s="2">
        <v>7110.8</v>
      </c>
      <c r="R13" s="75"/>
      <c r="S13" s="69"/>
      <c r="T13" s="76"/>
      <c r="U13" s="141"/>
      <c r="V13" s="142"/>
      <c r="W13" s="74">
        <f t="shared" si="3"/>
        <v>0</v>
      </c>
    </row>
    <row r="14" spans="1:23" ht="12.75">
      <c r="A14" s="10">
        <v>43025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7000</v>
      </c>
      <c r="P14" s="3">
        <f t="shared" si="2"/>
        <v>0</v>
      </c>
      <c r="Q14" s="2">
        <v>7110.8</v>
      </c>
      <c r="R14" s="75"/>
      <c r="S14" s="69"/>
      <c r="T14" s="80"/>
      <c r="U14" s="141"/>
      <c r="V14" s="142"/>
      <c r="W14" s="74">
        <f t="shared" si="3"/>
        <v>0</v>
      </c>
    </row>
    <row r="15" spans="1:23" ht="12.75">
      <c r="A15" s="10">
        <v>43026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7110.8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7110.8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7600</v>
      </c>
      <c r="P17" s="3">
        <f t="shared" si="2"/>
        <v>0</v>
      </c>
      <c r="Q17" s="2">
        <v>7110.8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8500</v>
      </c>
      <c r="P18" s="3">
        <f>N18/O18</f>
        <v>0</v>
      </c>
      <c r="Q18" s="2">
        <v>7110.8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7110.8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7110.8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7110.8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7200</v>
      </c>
      <c r="P22" s="3">
        <f>N22/O22</f>
        <v>0</v>
      </c>
      <c r="Q22" s="2">
        <v>7110.8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16400</v>
      </c>
      <c r="P23" s="3">
        <f>N23/O23</f>
        <v>0</v>
      </c>
      <c r="Q23" s="2">
        <v>7110.8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7380-264.4</f>
        <v>7115.6</v>
      </c>
      <c r="P24" s="3">
        <f t="shared" si="2"/>
        <v>0</v>
      </c>
      <c r="Q24" s="2">
        <v>7110.8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17913.9</v>
      </c>
      <c r="C25" s="92">
        <f t="shared" si="4"/>
        <v>20803.399999999998</v>
      </c>
      <c r="D25" s="115">
        <f t="shared" si="4"/>
        <v>198.4</v>
      </c>
      <c r="E25" s="115">
        <f t="shared" si="4"/>
        <v>20604.999999999996</v>
      </c>
      <c r="F25" s="92">
        <f t="shared" si="4"/>
        <v>516.1</v>
      </c>
      <c r="G25" s="92">
        <f t="shared" si="4"/>
        <v>1255.1999999999998</v>
      </c>
      <c r="H25" s="92">
        <f t="shared" si="4"/>
        <v>6195.9</v>
      </c>
      <c r="I25" s="92">
        <f t="shared" si="4"/>
        <v>569.65</v>
      </c>
      <c r="J25" s="92">
        <f t="shared" si="4"/>
        <v>-211.90000000000003</v>
      </c>
      <c r="K25" s="92">
        <f t="shared" si="4"/>
        <v>534.9</v>
      </c>
      <c r="L25" s="92">
        <f t="shared" si="4"/>
        <v>2019</v>
      </c>
      <c r="M25" s="91">
        <f t="shared" si="4"/>
        <v>179.2300000000032</v>
      </c>
      <c r="N25" s="91">
        <f t="shared" si="4"/>
        <v>49775.380000000005</v>
      </c>
      <c r="O25" s="91">
        <f>SUM(O4:O24)</f>
        <v>142115.6</v>
      </c>
      <c r="P25" s="93">
        <f>N25/O25</f>
        <v>0.3502457154598088</v>
      </c>
      <c r="Q25" s="2"/>
      <c r="R25" s="82">
        <f>SUM(R4:R24)</f>
        <v>0</v>
      </c>
      <c r="S25" s="82">
        <f>SUM(S4:S24)</f>
        <v>500.7</v>
      </c>
      <c r="T25" s="82">
        <f>SUM(T4:T24)</f>
        <v>1463.8</v>
      </c>
      <c r="U25" s="147">
        <f>SUM(U4:U24)</f>
        <v>1</v>
      </c>
      <c r="V25" s="148"/>
      <c r="W25" s="82">
        <f>R25+S25+U25+T25+V25</f>
        <v>1965.5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43019</v>
      </c>
      <c r="S30" s="153">
        <v>1008.39976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43019</v>
      </c>
      <c r="S40" s="152">
        <v>29614.17573999995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53" sqref="B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122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123</v>
      </c>
      <c r="P27" s="173"/>
    </row>
    <row r="28" spans="1:16" ht="30.75" customHeight="1">
      <c r="A28" s="163"/>
      <c r="B28" s="48" t="s">
        <v>119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вересень!S40</f>
        <v>29614.17573999995</v>
      </c>
      <c r="B29" s="49">
        <v>30030</v>
      </c>
      <c r="C29" s="49">
        <v>6228.46</v>
      </c>
      <c r="D29" s="49">
        <v>61000</v>
      </c>
      <c r="E29" s="49">
        <v>504.46</v>
      </c>
      <c r="F29" s="49">
        <v>31600</v>
      </c>
      <c r="G29" s="49">
        <v>13037.23</v>
      </c>
      <c r="H29" s="49">
        <v>10</v>
      </c>
      <c r="I29" s="49">
        <v>11</v>
      </c>
      <c r="J29" s="49"/>
      <c r="K29" s="49"/>
      <c r="L29" s="63">
        <f>H29+F29+D29+J29+B29</f>
        <v>122640</v>
      </c>
      <c r="M29" s="50">
        <f>C29+E29+G29+I29</f>
        <v>19781.15</v>
      </c>
      <c r="N29" s="51">
        <f>M29-L29</f>
        <v>-102858.85</v>
      </c>
      <c r="O29" s="174">
        <f>вересень!S30</f>
        <v>1008.39976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569845.42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139056.44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165240.09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19155.01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90934.85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5408.19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27349.51999999998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1039503.54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61000</v>
      </c>
      <c r="C59" s="9">
        <f>E29</f>
        <v>504.46</v>
      </c>
    </row>
    <row r="60" spans="1:3" ht="12.75">
      <c r="A60" s="83" t="s">
        <v>55</v>
      </c>
      <c r="B60" s="9">
        <f>F29</f>
        <v>31600</v>
      </c>
      <c r="C60" s="9">
        <f>G29</f>
        <v>13037.23</v>
      </c>
    </row>
    <row r="61" spans="1:3" ht="25.5">
      <c r="A61" s="83" t="s">
        <v>56</v>
      </c>
      <c r="B61" s="9">
        <f>H29</f>
        <v>10</v>
      </c>
      <c r="C61" s="9">
        <f>I29</f>
        <v>11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f>'[2]липень'!$D$97</f>
        <v>1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 t="e">
        <f>#REF!/1000</f>
        <v>#REF!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f>'[4]серпень'!$D$97</f>
        <v>50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'[5]вересень'!$D$97</f>
        <v>1008.39976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f>'[3]залишки'!$K$6/1000</f>
        <v>29614.17573999995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2017-10-11T11:15:55Z</dcterms:modified>
  <cp:category/>
  <cp:version/>
  <cp:contentType/>
  <cp:contentStatus/>
</cp:coreProperties>
</file>